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'Лист1'!$B$52</definedName>
  </definedNames>
  <calcPr fullCalcOnLoad="1"/>
</workbook>
</file>

<file path=xl/sharedStrings.xml><?xml version="1.0" encoding="utf-8"?>
<sst xmlns="http://schemas.openxmlformats.org/spreadsheetml/2006/main" count="105" uniqueCount="105">
  <si>
    <t>месяц</t>
  </si>
  <si>
    <t>год</t>
  </si>
  <si>
    <t>Содержание председателя правления + налоги</t>
  </si>
  <si>
    <t>Содержание управляющего +  бухгалтера + налоги</t>
  </si>
  <si>
    <t>Услуга на оплату проводной связи</t>
  </si>
  <si>
    <t>Содержание оргтехники канцтовары и почтовые расходы</t>
  </si>
  <si>
    <t>Расходы на оплату услуг 1С,Консультант и бух. программ</t>
  </si>
  <si>
    <t>Банковское обслуживание</t>
  </si>
  <si>
    <t>Юридическое сопровождение</t>
  </si>
  <si>
    <t>Затраты на проведение собрания</t>
  </si>
  <si>
    <t>Электронная подпись</t>
  </si>
  <si>
    <t>Вывоз мусора ТБО и КГМ, снега</t>
  </si>
  <si>
    <t>Дезинфекция и дератизация</t>
  </si>
  <si>
    <t>Утилизация ламп</t>
  </si>
  <si>
    <t>Расходные материалы и  инвентарь для уборки</t>
  </si>
  <si>
    <t>Расходы на службу эксплуатации (зарплата+налоги)</t>
  </si>
  <si>
    <t>Техническое обслуживание лифтов</t>
  </si>
  <si>
    <t>Техническое обслуживание пожарной сигнализации</t>
  </si>
  <si>
    <t>Расходы на службу эксплуатации (расходный материал)</t>
  </si>
  <si>
    <t>Договор с аварийной службой</t>
  </si>
  <si>
    <t xml:space="preserve">Техническое обслуживание ИТП </t>
  </si>
  <si>
    <t>Обслуживание ворот и шлагбаумов + рем. работы</t>
  </si>
  <si>
    <t>Расход воды на ОДИ</t>
  </si>
  <si>
    <t>Техническое обслуживание ОДС</t>
  </si>
  <si>
    <t>Техническое освидетельствование лифтов</t>
  </si>
  <si>
    <t>Клиринг</t>
  </si>
  <si>
    <t>Ремонт лифтового оборудования</t>
  </si>
  <si>
    <t>ОСГО опасного объекта (лифты)</t>
  </si>
  <si>
    <t>Ремонт кровли 1,2.4.5.6.7-его подъезда</t>
  </si>
  <si>
    <t>Договор на аренду ковриков</t>
  </si>
  <si>
    <t>Изготовить проект на козырьки возле входных групп</t>
  </si>
  <si>
    <t>Ремонт и укладка плитки возле входных групп 315 кв.м</t>
  </si>
  <si>
    <t>Железная лестница паркинг 1-й п.</t>
  </si>
  <si>
    <t>Изготовление и установка усилителей тяги на вент короба</t>
  </si>
  <si>
    <t>Общая площадь дома, кв.м</t>
  </si>
  <si>
    <t>Тариф</t>
  </si>
  <si>
    <t>Итого на содержание управления</t>
  </si>
  <si>
    <t>Итого по санитарному содержанию</t>
  </si>
  <si>
    <t>Расход э/энергии на ОДИ (без учета паркинга)</t>
  </si>
  <si>
    <t>Итого на техническую эксплуатацию</t>
  </si>
  <si>
    <t>Резервный фонд</t>
  </si>
  <si>
    <t>Итого на формирование фондов</t>
  </si>
  <si>
    <t xml:space="preserve">Сметные расходы на 1 кв.м площади помещений в месяц </t>
  </si>
  <si>
    <t>Взносы от жильцов на содержание общего
имущества и управление МКД.</t>
  </si>
  <si>
    <t>Доходы от размещения рекламы на здании</t>
  </si>
  <si>
    <t>Итого доходы</t>
  </si>
  <si>
    <t>Смета доходов и расходов на 2016/2017 гг</t>
  </si>
  <si>
    <t>№п.п</t>
  </si>
  <si>
    <t>Наименование работ, затрат</t>
  </si>
  <si>
    <t>Расчетная стоимость в мес. руб</t>
  </si>
  <si>
    <t>Затраты в год. руб.</t>
  </si>
  <si>
    <t>Доходная часть.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</si>
  <si>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</si>
  <si>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</si>
  <si>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</si>
  <si>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</si>
  <si>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</si>
  <si>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</si>
  <si>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</si>
  <si>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</si>
  <si>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</si>
  <si>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</si>
  <si>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</si>
  <si>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</si>
  <si>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</si>
  <si>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</si>
  <si>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</si>
  <si>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</si>
  <si>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</si>
  <si>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</si>
  <si>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</si>
  <si>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</si>
  <si>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</si>
  <si>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</si>
  <si>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</si>
  <si>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</si>
  <si>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</si>
  <si>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</si>
  <si>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</si>
  <si>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</si>
  <si>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</si>
  <si>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</si>
  <si>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</si>
  <si>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</si>
  <si>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</si>
  <si>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</si>
  <si>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</si>
  <si>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</si>
  <si>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1.4</t>
  </si>
  <si>
    <t>1.4.1</t>
  </si>
  <si>
    <t>2</t>
  </si>
  <si>
    <t>2.1</t>
  </si>
  <si>
    <t>2.2</t>
  </si>
  <si>
    <t>Расходы на Содержание и ремонт общего имущества</t>
  </si>
  <si>
    <t>Расходы на содержание управления</t>
  </si>
  <si>
    <t>Расходы на санитарное содержание</t>
  </si>
  <si>
    <t>Расходы на техническую эксплуатацию</t>
  </si>
  <si>
    <t>Формирование фондов ( резервов)</t>
  </si>
  <si>
    <t>ДОХОДЫ</t>
  </si>
  <si>
    <t>Примечание:</t>
  </si>
  <si>
    <t>Для управления, содержания и ремонта общего имущества дома, выполнения</t>
  </si>
  <si>
    <t>планируемых работ необходим тариф (9.25+2.17+ 26.54+1.04) =39.00</t>
  </si>
  <si>
    <t xml:space="preserve">Утверждено на общем собрании </t>
  </si>
  <si>
    <t>Полученные доходы от размещения рекламы на здании в размере 70000.00 рублей использовать на формирование резервного фонда</t>
  </si>
  <si>
    <t>Обслуживание сайта</t>
  </si>
</sst>
</file>

<file path=xl/styles.xml><?xml version="1.0" encoding="utf-8"?>
<styleSheet xmlns="http://schemas.openxmlformats.org/spreadsheetml/2006/main">
  <numFmts count="13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b/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0" fillId="0" borderId="1" xfId="0" applyNumberFormat="1" applyBorder="1" applyAlignment="1">
      <alignment/>
    </xf>
    <xf numFmtId="0" fontId="5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7">
      <selection activeCell="B19" sqref="B19"/>
    </sheetView>
  </sheetViews>
  <sheetFormatPr defaultColWidth="9.00390625" defaultRowHeight="12.75"/>
  <cols>
    <col min="1" max="1" width="10.125" style="0" bestFit="1" customWidth="1"/>
    <col min="2" max="2" width="69.625" style="0" customWidth="1"/>
    <col min="3" max="3" width="16.25390625" style="0" customWidth="1"/>
    <col min="4" max="4" width="12.375" style="0" customWidth="1"/>
    <col min="5" max="5" width="14.75390625" style="0" customWidth="1"/>
    <col min="6" max="6" width="12.875" style="0" customWidth="1"/>
  </cols>
  <sheetData>
    <row r="1" ht="12.75">
      <c r="C1" t="s">
        <v>102</v>
      </c>
    </row>
    <row r="2" ht="12.75">
      <c r="B2" s="7" t="s">
        <v>46</v>
      </c>
    </row>
    <row r="4" spans="2:3" ht="12.75">
      <c r="B4" t="s">
        <v>34</v>
      </c>
      <c r="C4">
        <v>29235.4</v>
      </c>
    </row>
    <row r="6" spans="1:6" ht="15">
      <c r="A6" s="12" t="s">
        <v>47</v>
      </c>
      <c r="B6" s="10" t="s">
        <v>48</v>
      </c>
      <c r="C6" s="2" t="s">
        <v>0</v>
      </c>
      <c r="D6" s="2" t="s">
        <v>1</v>
      </c>
      <c r="E6" s="14" t="s">
        <v>35</v>
      </c>
      <c r="F6" s="8" t="s">
        <v>51</v>
      </c>
    </row>
    <row r="7" spans="1:6" ht="45">
      <c r="A7" s="13"/>
      <c r="B7" s="11"/>
      <c r="C7" s="2" t="s">
        <v>49</v>
      </c>
      <c r="D7" s="2" t="s">
        <v>50</v>
      </c>
      <c r="E7" s="15"/>
      <c r="F7" s="9"/>
    </row>
    <row r="8" spans="1:6" ht="15.75">
      <c r="A8" s="20">
        <v>1</v>
      </c>
      <c r="B8" s="3" t="s">
        <v>93</v>
      </c>
      <c r="C8" s="3"/>
      <c r="D8" s="3"/>
      <c r="E8" s="16"/>
      <c r="F8" s="4"/>
    </row>
    <row r="9" spans="1:6" ht="15.75">
      <c r="A9" s="20">
        <v>1.1</v>
      </c>
      <c r="B9" s="3" t="s">
        <v>94</v>
      </c>
      <c r="C9" s="3"/>
      <c r="D9" s="3"/>
      <c r="E9" s="16"/>
      <c r="F9" s="4"/>
    </row>
    <row r="10" spans="1:6" ht="15">
      <c r="A10" s="20" t="s">
        <v>52</v>
      </c>
      <c r="B10" s="2" t="s">
        <v>2</v>
      </c>
      <c r="C10" s="2">
        <v>42070</v>
      </c>
      <c r="D10" s="2">
        <v>504840</v>
      </c>
      <c r="E10" s="16">
        <f>C10/C4</f>
        <v>1.439008872804887</v>
      </c>
      <c r="F10" s="4"/>
    </row>
    <row r="11" spans="1:6" ht="15">
      <c r="A11" s="20" t="s">
        <v>53</v>
      </c>
      <c r="B11" s="2" t="s">
        <v>3</v>
      </c>
      <c r="C11" s="2">
        <v>156260</v>
      </c>
      <c r="D11" s="2">
        <v>1875120</v>
      </c>
      <c r="E11" s="16">
        <f>C11/C4</f>
        <v>5.3448900989895805</v>
      </c>
      <c r="F11" s="4"/>
    </row>
    <row r="12" spans="1:6" ht="15">
      <c r="A12" s="20" t="s">
        <v>54</v>
      </c>
      <c r="B12" s="2" t="s">
        <v>4</v>
      </c>
      <c r="C12" s="2">
        <v>800</v>
      </c>
      <c r="D12" s="2">
        <v>9600</v>
      </c>
      <c r="E12" s="16">
        <f>C12/C4</f>
        <v>0.027364086005322315</v>
      </c>
      <c r="F12" s="4"/>
    </row>
    <row r="13" spans="1:6" ht="15">
      <c r="A13" s="20" t="s">
        <v>55</v>
      </c>
      <c r="B13" s="2" t="s">
        <v>5</v>
      </c>
      <c r="C13" s="2">
        <v>3000</v>
      </c>
      <c r="D13" s="2">
        <v>36000</v>
      </c>
      <c r="E13" s="16">
        <f>C13/C4</f>
        <v>0.10261532251995867</v>
      </c>
      <c r="F13" s="4"/>
    </row>
    <row r="14" spans="1:6" ht="15">
      <c r="A14" s="20" t="s">
        <v>56</v>
      </c>
      <c r="B14" s="2" t="s">
        <v>6</v>
      </c>
      <c r="C14" s="2">
        <v>8300</v>
      </c>
      <c r="D14" s="2">
        <v>99600</v>
      </c>
      <c r="E14" s="16">
        <f>C14/C4</f>
        <v>0.283902392305219</v>
      </c>
      <c r="F14" s="4"/>
    </row>
    <row r="15" spans="1:6" ht="15">
      <c r="A15" s="20" t="s">
        <v>57</v>
      </c>
      <c r="B15" s="2" t="s">
        <v>7</v>
      </c>
      <c r="C15" s="2">
        <v>5400</v>
      </c>
      <c r="D15" s="2">
        <v>64800</v>
      </c>
      <c r="E15" s="16">
        <f>C15/C4</f>
        <v>0.18470758053592562</v>
      </c>
      <c r="F15" s="4"/>
    </row>
    <row r="16" spans="1:6" ht="15">
      <c r="A16" s="20" t="s">
        <v>58</v>
      </c>
      <c r="B16" s="2" t="s">
        <v>8</v>
      </c>
      <c r="C16" s="2">
        <v>50000</v>
      </c>
      <c r="D16" s="2">
        <v>600000</v>
      </c>
      <c r="E16" s="16">
        <f>C16/C4</f>
        <v>1.7102553753326446</v>
      </c>
      <c r="F16" s="4"/>
    </row>
    <row r="17" spans="1:6" ht="15">
      <c r="A17" s="20" t="s">
        <v>59</v>
      </c>
      <c r="B17" s="2" t="s">
        <v>9</v>
      </c>
      <c r="C17" s="2">
        <v>2500</v>
      </c>
      <c r="D17" s="2">
        <v>30000</v>
      </c>
      <c r="E17" s="16">
        <f>C17/C4</f>
        <v>0.08551276876663223</v>
      </c>
      <c r="F17" s="4"/>
    </row>
    <row r="18" spans="1:6" ht="15">
      <c r="A18" s="20" t="s">
        <v>60</v>
      </c>
      <c r="B18" s="2" t="s">
        <v>104</v>
      </c>
      <c r="C18" s="2">
        <v>1000</v>
      </c>
      <c r="D18" s="2">
        <v>12000</v>
      </c>
      <c r="E18" s="16">
        <f>C18/C4</f>
        <v>0.03420510750665289</v>
      </c>
      <c r="F18" s="4"/>
    </row>
    <row r="19" spans="1:6" ht="15">
      <c r="A19" s="20" t="s">
        <v>61</v>
      </c>
      <c r="B19" s="2" t="s">
        <v>10</v>
      </c>
      <c r="C19" s="2">
        <v>1000</v>
      </c>
      <c r="D19" s="2">
        <v>12000</v>
      </c>
      <c r="E19" s="16">
        <f>C19/C4</f>
        <v>0.03420510750665289</v>
      </c>
      <c r="F19" s="4"/>
    </row>
    <row r="20" spans="1:6" ht="15.75">
      <c r="A20" s="20"/>
      <c r="B20" s="3" t="s">
        <v>36</v>
      </c>
      <c r="C20" s="3">
        <f>D20/12</f>
        <v>270330</v>
      </c>
      <c r="D20" s="3">
        <f>SUM(D10:D19)</f>
        <v>3243960</v>
      </c>
      <c r="E20" s="17">
        <f>C20/C4</f>
        <v>9.246666712273477</v>
      </c>
      <c r="F20" s="16"/>
    </row>
    <row r="21" spans="1:6" ht="15.75">
      <c r="A21" s="20" t="s">
        <v>62</v>
      </c>
      <c r="B21" s="3" t="s">
        <v>95</v>
      </c>
      <c r="C21" s="3"/>
      <c r="D21" s="3"/>
      <c r="E21" s="16"/>
      <c r="F21" s="4"/>
    </row>
    <row r="22" spans="1:6" ht="15">
      <c r="A22" s="20" t="s">
        <v>63</v>
      </c>
      <c r="B22" s="2" t="s">
        <v>11</v>
      </c>
      <c r="C22" s="2">
        <v>57500</v>
      </c>
      <c r="D22" s="2">
        <v>690000</v>
      </c>
      <c r="E22" s="16">
        <f>C22/C4</f>
        <v>1.9667936816325413</v>
      </c>
      <c r="F22" s="4"/>
    </row>
    <row r="23" spans="1:6" ht="15">
      <c r="A23" s="20" t="s">
        <v>64</v>
      </c>
      <c r="B23" s="2" t="s">
        <v>12</v>
      </c>
      <c r="C23" s="2">
        <v>1000</v>
      </c>
      <c r="D23" s="2">
        <v>12000</v>
      </c>
      <c r="E23" s="16">
        <f>C23/C4</f>
        <v>0.03420510750665289</v>
      </c>
      <c r="F23" s="4"/>
    </row>
    <row r="24" spans="1:6" ht="15">
      <c r="A24" s="20" t="s">
        <v>65</v>
      </c>
      <c r="B24" s="2" t="s">
        <v>13</v>
      </c>
      <c r="C24" s="2">
        <v>700</v>
      </c>
      <c r="D24" s="2">
        <v>8400</v>
      </c>
      <c r="E24" s="16">
        <f>C24/C4</f>
        <v>0.023943575254657023</v>
      </c>
      <c r="F24" s="4"/>
    </row>
    <row r="25" spans="1:6" ht="15">
      <c r="A25" s="20" t="s">
        <v>66</v>
      </c>
      <c r="B25" s="2" t="s">
        <v>14</v>
      </c>
      <c r="C25" s="2">
        <v>4200</v>
      </c>
      <c r="D25" s="2">
        <v>50400</v>
      </c>
      <c r="E25" s="16">
        <f>C25/C4</f>
        <v>0.14366145152794216</v>
      </c>
      <c r="F25" s="4"/>
    </row>
    <row r="26" spans="1:6" ht="15.75">
      <c r="A26" s="20"/>
      <c r="B26" s="3" t="s">
        <v>37</v>
      </c>
      <c r="C26" s="3">
        <f>D26/12</f>
        <v>63400</v>
      </c>
      <c r="D26" s="3">
        <f>SUM(D22:D25)</f>
        <v>760800</v>
      </c>
      <c r="E26" s="17">
        <f>C26/C4</f>
        <v>2.1686038159217933</v>
      </c>
      <c r="F26" s="16"/>
    </row>
    <row r="27" spans="1:6" ht="15.75">
      <c r="A27" s="20" t="s">
        <v>67</v>
      </c>
      <c r="B27" s="3" t="s">
        <v>96</v>
      </c>
      <c r="C27" s="3"/>
      <c r="D27" s="3"/>
      <c r="E27" s="16"/>
      <c r="F27" s="4"/>
    </row>
    <row r="28" spans="1:6" ht="15">
      <c r="A28" s="20" t="s">
        <v>68</v>
      </c>
      <c r="B28" s="2" t="s">
        <v>15</v>
      </c>
      <c r="C28" s="2">
        <v>265642</v>
      </c>
      <c r="D28" s="2">
        <v>3187704</v>
      </c>
      <c r="E28" s="16">
        <f>C28/C4</f>
        <v>9.086313168282288</v>
      </c>
      <c r="F28" s="4"/>
    </row>
    <row r="29" spans="1:6" ht="15">
      <c r="A29" s="20" t="s">
        <v>69</v>
      </c>
      <c r="B29" s="2" t="s">
        <v>16</v>
      </c>
      <c r="C29" s="2">
        <v>67663</v>
      </c>
      <c r="D29" s="2">
        <v>811956</v>
      </c>
      <c r="E29" s="16">
        <f>C29/C4</f>
        <v>2.3144201892226546</v>
      </c>
      <c r="F29" s="4"/>
    </row>
    <row r="30" spans="1:6" ht="15">
      <c r="A30" s="20" t="s">
        <v>70</v>
      </c>
      <c r="B30" s="2" t="s">
        <v>17</v>
      </c>
      <c r="C30" s="2">
        <v>40000</v>
      </c>
      <c r="D30" s="2">
        <v>480000</v>
      </c>
      <c r="E30" s="16">
        <f>C30/C4</f>
        <v>1.3682043002661157</v>
      </c>
      <c r="F30" s="4"/>
    </row>
    <row r="31" spans="1:6" ht="15">
      <c r="A31" s="20" t="s">
        <v>71</v>
      </c>
      <c r="B31" s="2" t="s">
        <v>18</v>
      </c>
      <c r="C31" s="2">
        <v>12000</v>
      </c>
      <c r="D31" s="2">
        <v>144000</v>
      </c>
      <c r="E31" s="16">
        <f>C31/C4</f>
        <v>0.4104612900798347</v>
      </c>
      <c r="F31" s="4"/>
    </row>
    <row r="32" spans="1:6" ht="15">
      <c r="A32" s="20" t="s">
        <v>72</v>
      </c>
      <c r="B32" s="2" t="s">
        <v>19</v>
      </c>
      <c r="C32" s="2">
        <v>4500</v>
      </c>
      <c r="D32" s="2">
        <v>54000</v>
      </c>
      <c r="E32" s="16">
        <f>C32/C4</f>
        <v>0.15392298377993802</v>
      </c>
      <c r="F32" s="4"/>
    </row>
    <row r="33" spans="1:6" ht="15">
      <c r="A33" s="20" t="s">
        <v>73</v>
      </c>
      <c r="B33" s="2" t="s">
        <v>20</v>
      </c>
      <c r="C33" s="2">
        <v>40000</v>
      </c>
      <c r="D33" s="2">
        <v>480000</v>
      </c>
      <c r="E33" s="16">
        <f>C33/C4</f>
        <v>1.3682043002661157</v>
      </c>
      <c r="F33" s="4"/>
    </row>
    <row r="34" spans="1:6" ht="15">
      <c r="A34" s="20" t="s">
        <v>74</v>
      </c>
      <c r="B34" s="2" t="s">
        <v>21</v>
      </c>
      <c r="C34" s="2">
        <v>7200</v>
      </c>
      <c r="D34" s="2">
        <v>86400</v>
      </c>
      <c r="E34" s="16">
        <f>C34/C4</f>
        <v>0.24627677404790083</v>
      </c>
      <c r="F34" s="4"/>
    </row>
    <row r="35" spans="1:6" ht="15">
      <c r="A35" s="20" t="s">
        <v>75</v>
      </c>
      <c r="B35" s="2" t="s">
        <v>38</v>
      </c>
      <c r="C35" s="2">
        <v>80553</v>
      </c>
      <c r="D35" s="2">
        <v>966640</v>
      </c>
      <c r="E35" s="16">
        <f>C35/C4</f>
        <v>2.7553240249834103</v>
      </c>
      <c r="F35" s="4"/>
    </row>
    <row r="36" spans="1:6" ht="15">
      <c r="A36" s="20" t="s">
        <v>76</v>
      </c>
      <c r="B36" s="2" t="s">
        <v>22</v>
      </c>
      <c r="C36" s="2">
        <v>6600</v>
      </c>
      <c r="D36" s="2">
        <v>79200</v>
      </c>
      <c r="E36" s="16">
        <f>C36/C4</f>
        <v>0.22575370954390908</v>
      </c>
      <c r="F36" s="4"/>
    </row>
    <row r="37" spans="1:6" ht="15">
      <c r="A37" s="20" t="s">
        <v>77</v>
      </c>
      <c r="B37" s="2" t="s">
        <v>23</v>
      </c>
      <c r="C37" s="2">
        <v>12045</v>
      </c>
      <c r="D37" s="2">
        <v>144535</v>
      </c>
      <c r="E37" s="16">
        <f>C37/C4</f>
        <v>0.4120005199176341</v>
      </c>
      <c r="F37" s="4"/>
    </row>
    <row r="38" spans="1:6" ht="15">
      <c r="A38" s="20" t="s">
        <v>78</v>
      </c>
      <c r="B38" s="2" t="s">
        <v>24</v>
      </c>
      <c r="C38" s="2">
        <v>15800</v>
      </c>
      <c r="D38" s="2">
        <v>189600</v>
      </c>
      <c r="E38" s="16">
        <f>C38/C4</f>
        <v>0.5404406986051157</v>
      </c>
      <c r="F38" s="4"/>
    </row>
    <row r="39" spans="1:6" ht="15">
      <c r="A39" s="20" t="s">
        <v>79</v>
      </c>
      <c r="B39" s="2" t="s">
        <v>25</v>
      </c>
      <c r="C39" s="2">
        <v>12000</v>
      </c>
      <c r="D39" s="2">
        <v>144000</v>
      </c>
      <c r="E39" s="16">
        <f>C39/C4</f>
        <v>0.4104612900798347</v>
      </c>
      <c r="F39" s="4"/>
    </row>
    <row r="40" spans="1:6" ht="15">
      <c r="A40" s="20" t="s">
        <v>80</v>
      </c>
      <c r="B40" s="2" t="s">
        <v>26</v>
      </c>
      <c r="C40" s="2">
        <v>30000</v>
      </c>
      <c r="D40" s="2">
        <v>360000</v>
      </c>
      <c r="E40" s="16">
        <f>C40/C4</f>
        <v>1.0261532251995868</v>
      </c>
      <c r="F40" s="4"/>
    </row>
    <row r="41" spans="1:6" ht="15">
      <c r="A41" s="20" t="s">
        <v>81</v>
      </c>
      <c r="B41" s="2" t="s">
        <v>27</v>
      </c>
      <c r="C41" s="2">
        <v>625</v>
      </c>
      <c r="D41" s="2">
        <v>7500</v>
      </c>
      <c r="E41" s="16">
        <f>C41/C4</f>
        <v>0.021378192191658058</v>
      </c>
      <c r="F41" s="4"/>
    </row>
    <row r="42" spans="1:6" ht="15">
      <c r="A42" s="20" t="s">
        <v>82</v>
      </c>
      <c r="B42" s="2" t="s">
        <v>28</v>
      </c>
      <c r="C42" s="2">
        <v>12500</v>
      </c>
      <c r="D42" s="2">
        <v>150000</v>
      </c>
      <c r="E42" s="16">
        <f>C42/C4</f>
        <v>0.42756384383316115</v>
      </c>
      <c r="F42" s="4"/>
    </row>
    <row r="43" spans="1:6" ht="15">
      <c r="A43" s="20" t="s">
        <v>83</v>
      </c>
      <c r="B43" s="2" t="s">
        <v>29</v>
      </c>
      <c r="C43" s="2">
        <v>6400</v>
      </c>
      <c r="D43" s="2">
        <v>76800</v>
      </c>
      <c r="E43" s="16">
        <f>C43/C4</f>
        <v>0.21891268804257852</v>
      </c>
      <c r="F43" s="4"/>
    </row>
    <row r="44" spans="1:6" ht="15">
      <c r="A44" s="20" t="s">
        <v>84</v>
      </c>
      <c r="B44" s="2" t="s">
        <v>30</v>
      </c>
      <c r="C44" s="2">
        <v>8000</v>
      </c>
      <c r="D44" s="2">
        <v>96000</v>
      </c>
      <c r="E44" s="16">
        <f>C44/C4</f>
        <v>0.27364086005322313</v>
      </c>
      <c r="F44" s="4"/>
    </row>
    <row r="45" spans="1:6" ht="15">
      <c r="A45" s="20" t="s">
        <v>85</v>
      </c>
      <c r="B45" s="2" t="s">
        <v>31</v>
      </c>
      <c r="C45" s="2">
        <v>62000</v>
      </c>
      <c r="D45" s="2">
        <v>744000</v>
      </c>
      <c r="E45" s="16">
        <f>C45/C4</f>
        <v>2.120716665412479</v>
      </c>
      <c r="F45" s="4"/>
    </row>
    <row r="46" spans="1:6" ht="15">
      <c r="A46" s="20" t="s">
        <v>86</v>
      </c>
      <c r="B46" s="2" t="s">
        <v>32</v>
      </c>
      <c r="C46" s="2">
        <v>13333</v>
      </c>
      <c r="D46" s="2">
        <v>160000</v>
      </c>
      <c r="E46" s="16">
        <f>C46/C4</f>
        <v>0.456056698386203</v>
      </c>
      <c r="F46" s="4"/>
    </row>
    <row r="47" spans="1:6" ht="15">
      <c r="A47" s="20" t="s">
        <v>87</v>
      </c>
      <c r="B47" s="2" t="s">
        <v>33</v>
      </c>
      <c r="C47" s="2">
        <v>79167</v>
      </c>
      <c r="D47" s="2">
        <v>950000</v>
      </c>
      <c r="E47" s="16">
        <f>C47/C4</f>
        <v>2.7079157459791894</v>
      </c>
      <c r="F47" s="4"/>
    </row>
    <row r="48" spans="1:6" ht="15.75">
      <c r="A48" s="20"/>
      <c r="B48" s="3" t="s">
        <v>39</v>
      </c>
      <c r="C48" s="3">
        <f>SUM(C28:C47)</f>
        <v>776028</v>
      </c>
      <c r="D48" s="3">
        <f>SUM(D28:D47)</f>
        <v>9312335</v>
      </c>
      <c r="E48" s="17">
        <f>C48/C4</f>
        <v>26.54412116817283</v>
      </c>
      <c r="F48" s="16"/>
    </row>
    <row r="49" spans="1:6" ht="15.75">
      <c r="A49" s="20" t="s">
        <v>88</v>
      </c>
      <c r="B49" s="3" t="s">
        <v>97</v>
      </c>
      <c r="C49" s="3"/>
      <c r="D49" s="3"/>
      <c r="E49" s="16"/>
      <c r="F49" s="4"/>
    </row>
    <row r="50" spans="1:6" ht="15">
      <c r="A50" s="20" t="s">
        <v>89</v>
      </c>
      <c r="B50" s="2" t="s">
        <v>40</v>
      </c>
      <c r="C50" s="2">
        <v>30500</v>
      </c>
      <c r="D50" s="2">
        <v>366000</v>
      </c>
      <c r="E50" s="16">
        <f>C50/C4</f>
        <v>1.043255778952913</v>
      </c>
      <c r="F50" s="4"/>
    </row>
    <row r="51" spans="1:6" ht="15.75">
      <c r="A51" s="20"/>
      <c r="B51" s="3" t="s">
        <v>41</v>
      </c>
      <c r="C51" s="3">
        <f>SUM(C50)</f>
        <v>30500</v>
      </c>
      <c r="D51" s="3">
        <f>SUM(D50)</f>
        <v>366000</v>
      </c>
      <c r="E51" s="17">
        <f>C51/C4</f>
        <v>1.043255778952913</v>
      </c>
      <c r="F51" s="4"/>
    </row>
    <row r="52" spans="1:6" ht="15.75">
      <c r="A52" s="20"/>
      <c r="B52" s="3" t="s">
        <v>42</v>
      </c>
      <c r="C52" s="21">
        <f>C20+C26+C48+C51</f>
        <v>1140258</v>
      </c>
      <c r="D52" s="21">
        <f>D48+D26+D20+D51</f>
        <v>13683095</v>
      </c>
      <c r="E52" s="17">
        <f>ROUND(C52/C4,0)</f>
        <v>39</v>
      </c>
      <c r="F52" s="4"/>
    </row>
    <row r="53" spans="1:6" ht="15.75">
      <c r="A53" s="20"/>
      <c r="B53" s="3"/>
      <c r="C53" s="3"/>
      <c r="D53" s="3"/>
      <c r="E53" s="16"/>
      <c r="F53" s="4"/>
    </row>
    <row r="54" spans="1:6" ht="15.75">
      <c r="A54" s="20" t="s">
        <v>90</v>
      </c>
      <c r="B54" s="3" t="s">
        <v>98</v>
      </c>
      <c r="C54" s="3"/>
      <c r="D54" s="3"/>
      <c r="E54" s="16"/>
      <c r="F54" s="4"/>
    </row>
    <row r="55" spans="1:6" ht="30">
      <c r="A55" s="20" t="s">
        <v>91</v>
      </c>
      <c r="B55" s="2" t="s">
        <v>43</v>
      </c>
      <c r="C55" s="2">
        <v>29235.4</v>
      </c>
      <c r="D55" s="2"/>
      <c r="E55" s="18">
        <v>39</v>
      </c>
      <c r="F55" s="6">
        <f>C55*E55</f>
        <v>1140180.6</v>
      </c>
    </row>
    <row r="56" spans="1:6" ht="15">
      <c r="A56" s="20" t="s">
        <v>92</v>
      </c>
      <c r="B56" s="2" t="s">
        <v>44</v>
      </c>
      <c r="C56" s="2"/>
      <c r="D56" s="2"/>
      <c r="E56" s="16"/>
      <c r="F56" s="4">
        <v>70000</v>
      </c>
    </row>
    <row r="57" spans="1:6" ht="15.75">
      <c r="A57" s="20"/>
      <c r="B57" s="3" t="s">
        <v>45</v>
      </c>
      <c r="C57" s="2"/>
      <c r="D57" s="2"/>
      <c r="E57" s="16"/>
      <c r="F57" s="5">
        <f>SUM(F55:F56)</f>
        <v>1210180.6</v>
      </c>
    </row>
    <row r="58" spans="2:4" ht="15.75">
      <c r="B58" s="22" t="s">
        <v>99</v>
      </c>
      <c r="C58" s="19"/>
      <c r="D58" s="19"/>
    </row>
    <row r="59" spans="1:2" ht="12.75">
      <c r="A59">
        <v>1</v>
      </c>
      <c r="B59" t="s">
        <v>100</v>
      </c>
    </row>
    <row r="60" ht="12.75">
      <c r="B60" t="s">
        <v>101</v>
      </c>
    </row>
    <row r="61" spans="1:2" ht="25.5">
      <c r="A61" s="23">
        <v>2</v>
      </c>
      <c r="B61" s="1" t="s">
        <v>103</v>
      </c>
    </row>
  </sheetData>
  <mergeCells count="4">
    <mergeCell ref="B6:B7"/>
    <mergeCell ref="A6:A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СофтЦентр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2016-03-15T08:13:00Z</dcterms:created>
  <dcterms:modified xsi:type="dcterms:W3CDTF">2016-03-15T09:33:38Z</dcterms:modified>
  <cp:category/>
  <cp:version/>
  <cp:contentType/>
  <cp:contentStatus/>
</cp:coreProperties>
</file>